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\Dropbox\A_para PC work\COVID-19\ventilation to avoid Covid\"/>
    </mc:Choice>
  </mc:AlternateContent>
  <bookViews>
    <workbookView xWindow="0" yWindow="0" windowWidth="20175" windowHeight="6780"/>
  </bookViews>
  <sheets>
    <sheet name="Método1" sheetId="1" r:id="rId1"/>
    <sheet name="Método2" sheetId="3" r:id="rId2"/>
    <sheet name="Purificadore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4" l="1"/>
  <c r="C24" i="4"/>
  <c r="B24" i="4"/>
  <c r="B21" i="4"/>
  <c r="D16" i="3"/>
  <c r="C9" i="4"/>
  <c r="C13" i="4" s="1"/>
  <c r="B9" i="4"/>
  <c r="B17" i="4" s="1"/>
  <c r="C17" i="4" l="1"/>
  <c r="B13" i="4"/>
  <c r="D19" i="3" l="1"/>
  <c r="D20" i="3" s="1"/>
  <c r="B16" i="3" l="1"/>
  <c r="B19" i="3"/>
  <c r="C19" i="3"/>
  <c r="C16" i="3"/>
  <c r="C20" i="3" s="1"/>
  <c r="D12" i="3"/>
  <c r="D26" i="3" s="1"/>
  <c r="C12" i="3"/>
  <c r="C26" i="3" s="1"/>
  <c r="B12" i="3"/>
  <c r="B24" i="3" s="1"/>
  <c r="D7" i="3"/>
  <c r="C7" i="3"/>
  <c r="B7" i="3"/>
  <c r="C7" i="1"/>
  <c r="C12" i="1" s="1"/>
  <c r="B7" i="1"/>
  <c r="B17" i="1" s="1"/>
  <c r="C17" i="1"/>
  <c r="B20" i="3" l="1"/>
  <c r="D28" i="3"/>
  <c r="C24" i="3"/>
  <c r="D24" i="3"/>
  <c r="C28" i="3"/>
  <c r="B26" i="3"/>
  <c r="B28" i="3" s="1"/>
  <c r="B12" i="1"/>
</calcChain>
</file>

<file path=xl/sharedStrings.xml><?xml version="1.0" encoding="utf-8"?>
<sst xmlns="http://schemas.openxmlformats.org/spreadsheetml/2006/main" count="72" uniqueCount="45">
  <si>
    <t>Cambient CO2 (ppm)</t>
  </si>
  <si>
    <t>ACH</t>
  </si>
  <si>
    <t>Resultado</t>
  </si>
  <si>
    <t>Casilla para introducir valores</t>
  </si>
  <si>
    <t>Resultado intermedio</t>
  </si>
  <si>
    <t>ejemplo</t>
  </si>
  <si>
    <t>caso</t>
  </si>
  <si>
    <t>Cexterior CO2 (ppm) antes</t>
  </si>
  <si>
    <t>Cexterior CO2 (ppm) después</t>
  </si>
  <si>
    <t>Largo (m)</t>
  </si>
  <si>
    <t>Ancho (m)</t>
  </si>
  <si>
    <t>Alto (m)</t>
  </si>
  <si>
    <t>Volumen (m3)</t>
  </si>
  <si>
    <t>Docentes (número)</t>
  </si>
  <si>
    <t>este valor se ha de consultar en la tabla adjunta</t>
  </si>
  <si>
    <t>Estudiantes (número)</t>
  </si>
  <si>
    <t xml:space="preserve">Generación CO2/docente (lpm) </t>
  </si>
  <si>
    <t xml:space="preserve">Generación CO2/estudiante (lpm) </t>
  </si>
  <si>
    <t>ACH según lps</t>
  </si>
  <si>
    <t>5 según Guía Harvard, se puede incrementar</t>
  </si>
  <si>
    <t>14 según Guía Harvard, se puede incrementar</t>
  </si>
  <si>
    <t>Caudal aire exterior objetivo (lpm)</t>
  </si>
  <si>
    <t>se puede usar este valor en la casilla ACH como criterio alternativo</t>
  </si>
  <si>
    <t>Persily and de Jonge, 2017. Indoor Air</t>
  </si>
  <si>
    <t xml:space="preserve">Generación CO2/docente (l/s) </t>
  </si>
  <si>
    <t xml:space="preserve">Generación CO2/estudiante (l/s) </t>
  </si>
  <si>
    <t>Generación CO2 (lpm)</t>
  </si>
  <si>
    <t>ACHpurificador</t>
  </si>
  <si>
    <t>Para calcular el CADR requerido para un ACHpurificador deseado</t>
  </si>
  <si>
    <t>Para calcular el ACH conseguido con un CADR dado</t>
  </si>
  <si>
    <t>CADR (m3/h)</t>
  </si>
  <si>
    <t>Dimensiones aula</t>
  </si>
  <si>
    <t>CADR (cfm: cubic feet per minute)</t>
  </si>
  <si>
    <t>Convertidor unidades para caudales</t>
  </si>
  <si>
    <t>Notas</t>
  </si>
  <si>
    <t>algunos purificadores tienen las especificaciones en cfm (cubic feet per minute), que son pies cúbicos por minuto</t>
  </si>
  <si>
    <t>litros por persona y segundo</t>
  </si>
  <si>
    <t>Cestado estable CO2 (ppm)</t>
  </si>
  <si>
    <t>Cexterior CO2 (ppm)</t>
  </si>
  <si>
    <t>tinicio (hh:mm:ss)</t>
  </si>
  <si>
    <t>Cinicio CO2 (ppm)</t>
  </si>
  <si>
    <t>Cfinal CO2 (ppm) calculado</t>
  </si>
  <si>
    <t>tfinal (hh:mm:ss)</t>
  </si>
  <si>
    <t>Cfinal CO2 (ppm) experimental</t>
  </si>
  <si>
    <t>Este es un anexo de la Guía para ventilación en aulas, publicada por IDAEA-CSIC y Mesura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</si>
</sst>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3399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165" fontId="0" fillId="2" borderId="0" xfId="0" applyNumberFormat="1" applyFill="1"/>
    <xf numFmtId="0" fontId="0" fillId="4" borderId="0" xfId="0" applyFill="1"/>
    <xf numFmtId="165" fontId="0" fillId="5" borderId="0" xfId="0" applyNumberFormat="1" applyFill="1"/>
    <xf numFmtId="0" fontId="0" fillId="5" borderId="0" xfId="0" applyFill="1"/>
    <xf numFmtId="0" fontId="0" fillId="4" borderId="0" xfId="0" applyFont="1" applyFill="1"/>
    <xf numFmtId="1" fontId="0" fillId="5" borderId="0" xfId="0" applyNumberFormat="1" applyFill="1"/>
    <xf numFmtId="1" fontId="0" fillId="2" borderId="0" xfId="0" applyNumberFormat="1" applyFill="1"/>
    <xf numFmtId="1" fontId="0" fillId="3" borderId="0" xfId="0" applyNumberFormat="1" applyFill="1"/>
    <xf numFmtId="164" fontId="0" fillId="3" borderId="0" xfId="0" applyNumberFormat="1" applyFill="1"/>
    <xf numFmtId="166" fontId="0" fillId="3" borderId="0" xfId="0" applyNumberFormat="1" applyFill="1"/>
    <xf numFmtId="165" fontId="0" fillId="3" borderId="0" xfId="0" applyNumberFormat="1" applyFill="1"/>
    <xf numFmtId="2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  <color rgb="FF66FF6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27214</xdr:rowOff>
    </xdr:from>
    <xdr:to>
      <xdr:col>15</xdr:col>
      <xdr:colOff>352425</xdr:colOff>
      <xdr:row>32</xdr:row>
      <xdr:rowOff>36739</xdr:rowOff>
    </xdr:to>
    <xdr:pic>
      <xdr:nvPicPr>
        <xdr:cNvPr id="2" name="image16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0" y="217714"/>
          <a:ext cx="6448425" cy="591502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20</xdr:col>
      <xdr:colOff>352425</xdr:colOff>
      <xdr:row>28</xdr:row>
      <xdr:rowOff>104775</xdr:rowOff>
    </xdr:to>
    <xdr:pic>
      <xdr:nvPicPr>
        <xdr:cNvPr id="3" name="image11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478000" y="190500"/>
          <a:ext cx="3400425" cy="5248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75" zoomScaleNormal="75" workbookViewId="0"/>
  </sheetViews>
  <sheetFormatPr baseColWidth="10" defaultRowHeight="15" x14ac:dyDescent="0.25"/>
  <cols>
    <col min="1" max="1" width="29.42578125" customWidth="1"/>
  </cols>
  <sheetData>
    <row r="1" spans="1:3" x14ac:dyDescent="0.25">
      <c r="A1" s="4" t="s">
        <v>3</v>
      </c>
    </row>
    <row r="2" spans="1:3" x14ac:dyDescent="0.25">
      <c r="A2" s="2" t="s">
        <v>4</v>
      </c>
    </row>
    <row r="3" spans="1:3" x14ac:dyDescent="0.25">
      <c r="A3" s="6" t="s">
        <v>2</v>
      </c>
    </row>
    <row r="4" spans="1:3" x14ac:dyDescent="0.25">
      <c r="B4" t="s">
        <v>5</v>
      </c>
      <c r="C4" t="s">
        <v>6</v>
      </c>
    </row>
    <row r="5" spans="1:3" x14ac:dyDescent="0.25">
      <c r="A5" t="s">
        <v>7</v>
      </c>
      <c r="B5" s="4">
        <v>418</v>
      </c>
      <c r="C5" s="4"/>
    </row>
    <row r="6" spans="1:3" x14ac:dyDescent="0.25">
      <c r="A6" t="s">
        <v>8</v>
      </c>
      <c r="B6" s="4">
        <v>422</v>
      </c>
      <c r="C6" s="4"/>
    </row>
    <row r="7" spans="1:3" x14ac:dyDescent="0.25">
      <c r="A7" t="s">
        <v>38</v>
      </c>
      <c r="B7" s="2">
        <f>AVERAGE(B5:B6)</f>
        <v>420</v>
      </c>
      <c r="C7" s="2" t="e">
        <f>AVERAGE(C5:C6)</f>
        <v>#DIV/0!</v>
      </c>
    </row>
    <row r="9" spans="1:3" x14ac:dyDescent="0.25">
      <c r="A9" t="s">
        <v>39</v>
      </c>
      <c r="B9" s="14">
        <v>0.37847222222222227</v>
      </c>
      <c r="C9" s="14"/>
    </row>
    <row r="10" spans="1:3" x14ac:dyDescent="0.25">
      <c r="A10" t="s">
        <v>40</v>
      </c>
      <c r="B10" s="4">
        <v>2210</v>
      </c>
      <c r="C10" s="4"/>
    </row>
    <row r="12" spans="1:3" x14ac:dyDescent="0.25">
      <c r="A12" t="s">
        <v>41</v>
      </c>
      <c r="B12" s="2">
        <f>B7+(B10-B7)*0.37</f>
        <v>1082.3</v>
      </c>
      <c r="C12" s="2" t="e">
        <f>C7+(C10-C7)*0.37</f>
        <v>#DIV/0!</v>
      </c>
    </row>
    <row r="14" spans="1:3" x14ac:dyDescent="0.25">
      <c r="A14" t="s">
        <v>42</v>
      </c>
      <c r="B14" s="14">
        <v>0.390277777777777</v>
      </c>
      <c r="C14" s="14"/>
    </row>
    <row r="15" spans="1:3" x14ac:dyDescent="0.25">
      <c r="A15" t="s">
        <v>43</v>
      </c>
      <c r="B15" s="7">
        <v>1085</v>
      </c>
      <c r="C15" s="7"/>
    </row>
    <row r="17" spans="1:3" x14ac:dyDescent="0.25">
      <c r="A17" t="s">
        <v>1</v>
      </c>
      <c r="B17" s="5">
        <f>-1*LN((B15-B7)/(B10-B7))/((B14-B9)*24)</f>
        <v>3.4947665582788772</v>
      </c>
      <c r="C17" s="5" t="e">
        <f>-1*LN((C15-C7)/(C10-C7))/((C14-C9)*24)</f>
        <v>#DIV/0!</v>
      </c>
    </row>
    <row r="20" spans="1:3" x14ac:dyDescent="0.25">
      <c r="A20" t="s">
        <v>44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0" zoomScale="75" zoomScaleNormal="75" workbookViewId="0">
      <selection activeCell="A33" sqref="A33"/>
    </sheetView>
  </sheetViews>
  <sheetFormatPr baseColWidth="10" defaultRowHeight="15" x14ac:dyDescent="0.25"/>
  <cols>
    <col min="1" max="1" width="33.28515625" customWidth="1"/>
  </cols>
  <sheetData>
    <row r="1" spans="1:8" x14ac:dyDescent="0.25">
      <c r="A1" s="4" t="s">
        <v>3</v>
      </c>
      <c r="H1" t="s">
        <v>23</v>
      </c>
    </row>
    <row r="2" spans="1:8" x14ac:dyDescent="0.25">
      <c r="A2" s="1" t="s">
        <v>4</v>
      </c>
    </row>
    <row r="3" spans="1:8" x14ac:dyDescent="0.25">
      <c r="A3" s="6" t="s">
        <v>2</v>
      </c>
    </row>
    <row r="4" spans="1:8" x14ac:dyDescent="0.25">
      <c r="B4" t="s">
        <v>5</v>
      </c>
      <c r="C4" t="s">
        <v>5</v>
      </c>
      <c r="D4" t="s">
        <v>6</v>
      </c>
      <c r="E4" t="s">
        <v>34</v>
      </c>
    </row>
    <row r="5" spans="1:8" x14ac:dyDescent="0.25">
      <c r="A5" t="s">
        <v>7</v>
      </c>
      <c r="B5" s="4">
        <v>420</v>
      </c>
      <c r="C5" s="4">
        <v>420</v>
      </c>
      <c r="D5" s="4"/>
    </row>
    <row r="6" spans="1:8" x14ac:dyDescent="0.25">
      <c r="A6" t="s">
        <v>8</v>
      </c>
      <c r="B6" s="4">
        <v>420</v>
      </c>
      <c r="C6" s="4">
        <v>420</v>
      </c>
      <c r="D6" s="4"/>
    </row>
    <row r="7" spans="1:8" x14ac:dyDescent="0.25">
      <c r="A7" t="s">
        <v>0</v>
      </c>
      <c r="B7" s="2">
        <f>AVERAGE(B5:B6)</f>
        <v>420</v>
      </c>
      <c r="C7" s="2">
        <f>AVERAGE(C5:C6)</f>
        <v>420</v>
      </c>
      <c r="D7" s="2" t="e">
        <f>AVERAGE(D5:D6)</f>
        <v>#DIV/0!</v>
      </c>
    </row>
    <row r="9" spans="1:8" x14ac:dyDescent="0.25">
      <c r="A9" t="s">
        <v>9</v>
      </c>
      <c r="B9" s="4">
        <v>10</v>
      </c>
      <c r="C9" s="4">
        <v>10</v>
      </c>
      <c r="D9" s="4"/>
    </row>
    <row r="10" spans="1:8" x14ac:dyDescent="0.25">
      <c r="A10" t="s">
        <v>10</v>
      </c>
      <c r="B10" s="4">
        <v>6.5</v>
      </c>
      <c r="C10" s="4">
        <v>5</v>
      </c>
      <c r="D10" s="4"/>
    </row>
    <row r="11" spans="1:8" x14ac:dyDescent="0.25">
      <c r="A11" t="s">
        <v>11</v>
      </c>
      <c r="B11" s="4">
        <v>2.9</v>
      </c>
      <c r="C11" s="4">
        <v>2.9</v>
      </c>
      <c r="D11" s="4"/>
    </row>
    <row r="12" spans="1:8" x14ac:dyDescent="0.25">
      <c r="A12" t="s">
        <v>12</v>
      </c>
      <c r="B12" s="2">
        <f>B9*B10*B11</f>
        <v>188.5</v>
      </c>
      <c r="C12" s="10">
        <f>C9*C10*C11</f>
        <v>145</v>
      </c>
      <c r="D12" s="10">
        <f>D9*D10*D11</f>
        <v>0</v>
      </c>
    </row>
    <row r="14" spans="1:8" x14ac:dyDescent="0.25">
      <c r="A14" t="s">
        <v>13</v>
      </c>
      <c r="B14" s="4">
        <v>1</v>
      </c>
      <c r="C14" s="4">
        <v>2</v>
      </c>
      <c r="D14" s="4"/>
    </row>
    <row r="15" spans="1:8" x14ac:dyDescent="0.25">
      <c r="A15" t="s">
        <v>24</v>
      </c>
      <c r="B15" s="4">
        <v>6.1000000000000004E-3</v>
      </c>
      <c r="C15" s="4">
        <v>6.1000000000000004E-3</v>
      </c>
      <c r="D15" s="4"/>
      <c r="E15" t="s">
        <v>14</v>
      </c>
    </row>
    <row r="16" spans="1:8" x14ac:dyDescent="0.25">
      <c r="A16" t="s">
        <v>16</v>
      </c>
      <c r="B16" s="11">
        <f>B15*60</f>
        <v>0.36600000000000005</v>
      </c>
      <c r="C16" s="11">
        <f>C15*60</f>
        <v>0.36600000000000005</v>
      </c>
      <c r="D16" s="11">
        <f>D15*60</f>
        <v>0</v>
      </c>
    </row>
    <row r="17" spans="1:5" x14ac:dyDescent="0.25">
      <c r="A17" t="s">
        <v>15</v>
      </c>
      <c r="B17" s="4">
        <v>16</v>
      </c>
      <c r="C17" s="4">
        <v>12</v>
      </c>
      <c r="D17" s="4"/>
    </row>
    <row r="18" spans="1:5" x14ac:dyDescent="0.25">
      <c r="A18" t="s">
        <v>25</v>
      </c>
      <c r="B18" s="4">
        <v>4.4000000000000003E-3</v>
      </c>
      <c r="C18" s="4">
        <v>3.0999999999999999E-3</v>
      </c>
      <c r="D18" s="4"/>
      <c r="E18" t="s">
        <v>14</v>
      </c>
    </row>
    <row r="19" spans="1:5" x14ac:dyDescent="0.25">
      <c r="A19" t="s">
        <v>17</v>
      </c>
      <c r="B19" s="12">
        <f>B18*60</f>
        <v>0.26400000000000001</v>
      </c>
      <c r="C19" s="12">
        <f>C18*60</f>
        <v>0.186</v>
      </c>
      <c r="D19" s="12">
        <f>D18*60</f>
        <v>0</v>
      </c>
    </row>
    <row r="20" spans="1:5" x14ac:dyDescent="0.25">
      <c r="A20" t="s">
        <v>26</v>
      </c>
      <c r="B20" s="12">
        <f>B14*B16+B17*B19</f>
        <v>4.59</v>
      </c>
      <c r="C20" s="12">
        <f t="shared" ref="C20:D20" si="0">C14*C16+C17*C19</f>
        <v>2.9640000000000004</v>
      </c>
      <c r="D20" s="12">
        <f t="shared" si="0"/>
        <v>0</v>
      </c>
    </row>
    <row r="22" spans="1:5" x14ac:dyDescent="0.25">
      <c r="A22" t="s">
        <v>1</v>
      </c>
      <c r="B22" s="4">
        <v>5</v>
      </c>
      <c r="C22" s="4">
        <v>5</v>
      </c>
      <c r="D22" s="4"/>
      <c r="E22" t="s">
        <v>19</v>
      </c>
    </row>
    <row r="23" spans="1:5" x14ac:dyDescent="0.25">
      <c r="A23" t="s">
        <v>36</v>
      </c>
      <c r="B23" s="4">
        <v>14</v>
      </c>
      <c r="C23" s="4">
        <v>14</v>
      </c>
      <c r="D23" s="4"/>
      <c r="E23" t="s">
        <v>20</v>
      </c>
    </row>
    <row r="24" spans="1:5" x14ac:dyDescent="0.25">
      <c r="A24" t="s">
        <v>18</v>
      </c>
      <c r="B24" s="3">
        <f>B23*(B14+B17)*3600*0.001/B12</f>
        <v>4.5453580901856769</v>
      </c>
      <c r="C24" s="3">
        <f>C23*(C14+C17)*3600*0.001/C12</f>
        <v>4.8662068965517244</v>
      </c>
      <c r="D24" s="3" t="e">
        <f>D23*(D14+D17)*3600*0.001/D12</f>
        <v>#DIV/0!</v>
      </c>
      <c r="E24" t="s">
        <v>22</v>
      </c>
    </row>
    <row r="26" spans="1:5" x14ac:dyDescent="0.25">
      <c r="A26" t="s">
        <v>21</v>
      </c>
      <c r="B26" s="9">
        <f>B22*B12*1000/60</f>
        <v>15708.333333333334</v>
      </c>
      <c r="C26" s="9">
        <f>C22*C12*1000/60</f>
        <v>12083.333333333334</v>
      </c>
      <c r="D26" s="9">
        <f>D22*D12*1000/60</f>
        <v>0</v>
      </c>
    </row>
    <row r="28" spans="1:5" x14ac:dyDescent="0.25">
      <c r="A28" t="s">
        <v>37</v>
      </c>
      <c r="B28" s="8">
        <f>((B14*B16+B17*B19)+B26*B7*0.000001)/(B26*0.000001)</f>
        <v>712.20159151193627</v>
      </c>
      <c r="C28" s="8">
        <f>((C14*C16+C17*C19)+C26*C7*0.000001)/(C26*0.000001)</f>
        <v>665.29655172413811</v>
      </c>
      <c r="D28" s="8" t="e">
        <f>((D14*D16+D17*D19)+D26*D7*0.000001)/(D26*0.000001)</f>
        <v>#DIV/0!</v>
      </c>
    </row>
    <row r="33" spans="1:1" x14ac:dyDescent="0.25">
      <c r="A33" t="s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="75" zoomScaleNormal="75" workbookViewId="0">
      <selection activeCell="A27" sqref="A27"/>
    </sheetView>
  </sheetViews>
  <sheetFormatPr baseColWidth="10" defaultRowHeight="15" x14ac:dyDescent="0.25"/>
  <cols>
    <col min="1" max="1" width="28.42578125" customWidth="1"/>
  </cols>
  <sheetData>
    <row r="1" spans="1:4" x14ac:dyDescent="0.25">
      <c r="A1" s="4" t="s">
        <v>3</v>
      </c>
    </row>
    <row r="2" spans="1:4" x14ac:dyDescent="0.25">
      <c r="A2" s="2" t="s">
        <v>4</v>
      </c>
    </row>
    <row r="3" spans="1:4" x14ac:dyDescent="0.25">
      <c r="A3" s="6" t="s">
        <v>2</v>
      </c>
    </row>
    <row r="4" spans="1:4" x14ac:dyDescent="0.25">
      <c r="B4" t="s">
        <v>5</v>
      </c>
      <c r="C4" t="s">
        <v>6</v>
      </c>
      <c r="D4" t="s">
        <v>34</v>
      </c>
    </row>
    <row r="5" spans="1:4" x14ac:dyDescent="0.25">
      <c r="A5" t="s">
        <v>31</v>
      </c>
    </row>
    <row r="6" spans="1:4" x14ac:dyDescent="0.25">
      <c r="A6" t="s">
        <v>9</v>
      </c>
      <c r="B6" s="4">
        <v>12.5</v>
      </c>
      <c r="C6" s="4"/>
    </row>
    <row r="7" spans="1:4" x14ac:dyDescent="0.25">
      <c r="A7" t="s">
        <v>10</v>
      </c>
      <c r="B7" s="4">
        <v>8</v>
      </c>
      <c r="C7" s="4"/>
    </row>
    <row r="8" spans="1:4" x14ac:dyDescent="0.25">
      <c r="A8" t="s">
        <v>11</v>
      </c>
      <c r="B8" s="4">
        <v>2.7</v>
      </c>
      <c r="C8" s="4"/>
    </row>
    <row r="9" spans="1:4" x14ac:dyDescent="0.25">
      <c r="A9" t="s">
        <v>12</v>
      </c>
      <c r="B9" s="2">
        <f>B6*B7*B8</f>
        <v>270</v>
      </c>
      <c r="C9" s="10">
        <f>C6*C7*C8</f>
        <v>0</v>
      </c>
    </row>
    <row r="11" spans="1:4" x14ac:dyDescent="0.25">
      <c r="A11" t="s">
        <v>28</v>
      </c>
    </row>
    <row r="12" spans="1:4" x14ac:dyDescent="0.25">
      <c r="A12" t="s">
        <v>27</v>
      </c>
      <c r="B12" s="4">
        <v>9</v>
      </c>
      <c r="C12" s="4"/>
    </row>
    <row r="13" spans="1:4" x14ac:dyDescent="0.25">
      <c r="A13" t="s">
        <v>30</v>
      </c>
      <c r="B13" s="2">
        <f>B9*B12</f>
        <v>2430</v>
      </c>
      <c r="C13" s="5">
        <f>C9*C12</f>
        <v>0</v>
      </c>
    </row>
    <row r="15" spans="1:4" x14ac:dyDescent="0.25">
      <c r="A15" t="s">
        <v>29</v>
      </c>
    </row>
    <row r="16" spans="1:4" x14ac:dyDescent="0.25">
      <c r="A16" t="s">
        <v>30</v>
      </c>
      <c r="B16" s="4">
        <v>2400</v>
      </c>
      <c r="C16" s="4"/>
    </row>
    <row r="17" spans="1:4" x14ac:dyDescent="0.25">
      <c r="A17" t="s">
        <v>27</v>
      </c>
      <c r="B17" s="13">
        <f>B16/B9</f>
        <v>8.8888888888888893</v>
      </c>
      <c r="C17" s="5" t="e">
        <f>C16/C9</f>
        <v>#DIV/0!</v>
      </c>
    </row>
    <row r="19" spans="1:4" x14ac:dyDescent="0.25">
      <c r="A19" t="s">
        <v>33</v>
      </c>
      <c r="D19" t="s">
        <v>35</v>
      </c>
    </row>
    <row r="20" spans="1:4" x14ac:dyDescent="0.25">
      <c r="A20" t="s">
        <v>32</v>
      </c>
      <c r="B20" s="4"/>
      <c r="C20" s="4"/>
    </row>
    <row r="21" spans="1:4" x14ac:dyDescent="0.25">
      <c r="A21" t="s">
        <v>30</v>
      </c>
      <c r="B21" s="13">
        <f>B20*0.0283168*60</f>
        <v>0</v>
      </c>
      <c r="C21" s="13">
        <f>C20*0.0283168*60</f>
        <v>0</v>
      </c>
    </row>
    <row r="23" spans="1:4" x14ac:dyDescent="0.25">
      <c r="A23" t="s">
        <v>30</v>
      </c>
      <c r="B23" s="4">
        <v>1200</v>
      </c>
      <c r="C23" s="4"/>
    </row>
    <row r="24" spans="1:4" x14ac:dyDescent="0.25">
      <c r="A24" t="s">
        <v>32</v>
      </c>
      <c r="B24" s="13">
        <f>B23/0.0283168/60</f>
        <v>706.29449655328278</v>
      </c>
      <c r="C24" s="13">
        <f>C23/0.0283168/60</f>
        <v>0</v>
      </c>
    </row>
    <row r="27" spans="1:4" x14ac:dyDescent="0.25">
      <c r="A2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Método1</vt:lpstr>
      <vt:lpstr>Método2</vt:lpstr>
      <vt:lpstr>Purificadores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MCMinguillon</dc:creator>
  <cp:lastModifiedBy>MCMinguillon</cp:lastModifiedBy>
  <dcterms:created xsi:type="dcterms:W3CDTF">2020-10-01T10:08:53Z</dcterms:created>
  <dcterms:modified xsi:type="dcterms:W3CDTF">2020-10-19T10:36:36Z</dcterms:modified>
</cp:coreProperties>
</file>